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видатки - додаток2" sheetId="1" r:id="rId1"/>
  </sheets>
  <externalReferences>
    <externalReference r:id="rId4"/>
  </externalReference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В68" localSheetId="0">#REF!</definedName>
    <definedName name="В68">#REF!</definedName>
    <definedName name="вс" localSheetId="0">#REF!</definedName>
    <definedName name="вс">#REF!</definedName>
    <definedName name="_xlnm.Print_Area" localSheetId="0">'видатки - додаток2'!$A$1:$D$45</definedName>
  </definedNames>
  <calcPr fullCalcOnLoad="1" refMode="R1C1"/>
</workbook>
</file>

<file path=xl/sharedStrings.xml><?xml version="1.0" encoding="utf-8"?>
<sst xmlns="http://schemas.openxmlformats.org/spreadsheetml/2006/main" count="70" uniqueCount="52">
  <si>
    <t>Код</t>
  </si>
  <si>
    <t>Найменування коду бюджетної класифікації</t>
  </si>
  <si>
    <t>Обсяг, тис.грн.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</si>
  <si>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</si>
  <si>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</si>
  <si>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</si>
  <si>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</si>
  <si>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</si>
  <si>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</si>
  <si>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</si>
  <si>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</si>
  <si>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Загальний фонд разом, у т.ч.:</t>
  </si>
  <si>
    <t>1. Видатки:</t>
  </si>
  <si>
    <t>Державне управління</t>
  </si>
  <si>
    <t>Інші послуги пов'язані з економічної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</si>
  <si>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</si>
  <si>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</si>
  <si>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</si>
  <si>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в т. ч. реверсна дотація</t>
  </si>
  <si>
    <t>Цільові фонди</t>
  </si>
  <si>
    <t>Всього (видатки та кредитування)</t>
  </si>
  <si>
    <t>2020 рік (прогноз)</t>
  </si>
  <si>
    <t>В.Ф.Кравчук</t>
  </si>
  <si>
    <t>виконавчого комітету міської ради</t>
  </si>
  <si>
    <t>О.О.Брянська</t>
  </si>
  <si>
    <t>Погоджено:</t>
  </si>
  <si>
    <t>0100</t>
  </si>
  <si>
    <t>1000</t>
  </si>
  <si>
    <t>2000</t>
  </si>
  <si>
    <t>3000</t>
  </si>
  <si>
    <t>6000</t>
  </si>
  <si>
    <t>4000</t>
  </si>
  <si>
    <t>5000</t>
  </si>
  <si>
    <t>7640</t>
  </si>
  <si>
    <t>8110</t>
  </si>
  <si>
    <t>9110</t>
  </si>
  <si>
    <t>7691</t>
  </si>
  <si>
    <t>0180</t>
  </si>
  <si>
    <t>0180,9110</t>
  </si>
  <si>
    <t>8600</t>
  </si>
  <si>
    <t>Додаток 10</t>
  </si>
  <si>
    <t xml:space="preserve">Індикативні прогнозні показники бюджету міста Нетішин на 2020-2021 роки за видатками та кредитуванням </t>
  </si>
  <si>
    <t>2021 рік (прогноз)</t>
  </si>
  <si>
    <t>Начальник фінансового управління</t>
  </si>
  <si>
    <t>7000</t>
  </si>
  <si>
    <t>Економічна діяльність</t>
  </si>
  <si>
    <t>8000</t>
  </si>
  <si>
    <t>Інша діяльність</t>
  </si>
  <si>
    <t>до рішення виконавчого</t>
  </si>
  <si>
    <t>комітету міської ради</t>
  </si>
  <si>
    <t>Керуючий справами виконавчого</t>
  </si>
  <si>
    <t>20.12.2018  № 601/2018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</si>
</sst>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#,##0.000"/>
    <numFmt numFmtId="198" formatCode="0.0"/>
    <numFmt numFmtId="199" formatCode="_-* #,##0.0\ _г_р_н_._-;\-* #,##0.0\ _г_р_н_._-;_-* &quot;-&quot;??\ _г_р_н_._-;_-@_-"/>
    <numFmt numFmtId="200" formatCode="#,##0.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b/>
      <sz val="10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i/>
      <sz val="14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9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52" applyNumberFormat="1" applyFont="1" applyFill="1" applyAlignment="1" applyProtection="1">
      <alignment/>
      <protection/>
    </xf>
    <xf numFmtId="4" fontId="2" fillId="0" borderId="0" xfId="52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LODIMIRIVNA\Documents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00390625" defaultRowHeight="12.75"/>
  <cols>
    <col min="1" max="1" width="21.625" style="2" customWidth="1"/>
    <col min="2" max="2" width="54.125" style="3" customWidth="1"/>
    <col min="3" max="3" width="19.875" style="3" customWidth="1"/>
    <col min="4" max="4" width="21.875" style="3" customWidth="1"/>
    <col min="5" max="16384" width="9.125" style="3" customWidth="1"/>
  </cols>
  <sheetData>
    <row r="1" spans="3:4" ht="18.75">
      <c r="C1" s="35" t="s">
        <v>40</v>
      </c>
      <c r="D1" s="35"/>
    </row>
    <row r="2" spans="3:4" ht="18.75">
      <c r="C2" s="36" t="s">
        <v>48</v>
      </c>
      <c r="D2" s="36"/>
    </row>
    <row r="3" spans="3:4" ht="18.75">
      <c r="C3" s="35" t="s">
        <v>49</v>
      </c>
      <c r="D3" s="35"/>
    </row>
    <row r="4" spans="3:4" ht="17.25" customHeight="1">
      <c r="C4" s="35" t="s">
        <v>51</v>
      </c>
      <c r="D4" s="35"/>
    </row>
    <row r="5" spans="3:4" ht="12.75">
      <c r="C5" s="4"/>
      <c r="D5" s="4"/>
    </row>
    <row r="6" spans="1:4" ht="48" customHeight="1">
      <c r="A6" s="34" t="s">
        <v>41</v>
      </c>
      <c r="B6" s="34"/>
      <c r="C6" s="34"/>
      <c r="D6" s="34"/>
    </row>
    <row r="7" spans="1:4" ht="18" customHeight="1">
      <c r="A7" s="39" t="s">
        <v>0</v>
      </c>
      <c r="B7" s="39" t="s">
        <v>1</v>
      </c>
      <c r="C7" s="39" t="s">
        <v>2</v>
      </c>
      <c r="D7" s="39"/>
    </row>
    <row r="8" spans="1:4" ht="12.75">
      <c r="A8" s="39"/>
      <c r="B8" s="39"/>
      <c r="C8" s="20" t="s">
        <v>21</v>
      </c>
      <c r="D8" s="20" t="s">
        <v>42</v>
      </c>
    </row>
    <row r="9" spans="1:5" s="13" customFormat="1" ht="12.75">
      <c r="A9" s="21"/>
      <c r="B9" s="21" t="s">
        <v>11</v>
      </c>
      <c r="C9" s="22">
        <f>C10+C23+3110.9</f>
        <v>418850618.5</v>
      </c>
      <c r="D9" s="22">
        <f>D10+D23</f>
        <v>448843479.74</v>
      </c>
      <c r="E9" s="12"/>
    </row>
    <row r="10" spans="1:4" s="13" customFormat="1" ht="12.75">
      <c r="A10" s="21"/>
      <c r="B10" s="23" t="s">
        <v>12</v>
      </c>
      <c r="C10" s="22">
        <f>C11+C12+C13+C14+C15+C16+C17+C18+C19+C20+C21</f>
        <v>418847507.6</v>
      </c>
      <c r="D10" s="22">
        <f>D11+D12+D13+D14+D15+D16+D17+D18+D19+D20+D21</f>
        <v>448843479.74</v>
      </c>
    </row>
    <row r="11" spans="1:4" ht="12.75">
      <c r="A11" s="24" t="s">
        <v>26</v>
      </c>
      <c r="B11" s="25" t="s">
        <v>13</v>
      </c>
      <c r="C11" s="26">
        <f>48686296*1.1</f>
        <v>53554925.6</v>
      </c>
      <c r="D11" s="26">
        <f>SUM(C11*1.1)</f>
        <v>58910418.160000004</v>
      </c>
    </row>
    <row r="12" spans="1:4" ht="12.75">
      <c r="A12" s="24" t="s">
        <v>27</v>
      </c>
      <c r="B12" s="25" t="s">
        <v>3</v>
      </c>
      <c r="C12" s="26">
        <f>142757902*1.1</f>
        <v>157033692.20000002</v>
      </c>
      <c r="D12" s="26">
        <f>SUM(C12*1.05)</f>
        <v>164885376.81000003</v>
      </c>
    </row>
    <row r="13" spans="1:4" ht="12.75">
      <c r="A13" s="24" t="s">
        <v>28</v>
      </c>
      <c r="B13" s="25" t="s">
        <v>4</v>
      </c>
      <c r="C13" s="26">
        <f>52469987*1.1</f>
        <v>57716985.7</v>
      </c>
      <c r="D13" s="26">
        <f>SUM(C13*1.09)</f>
        <v>62911514.41300001</v>
      </c>
    </row>
    <row r="14" spans="1:4" ht="21" customHeight="1">
      <c r="A14" s="24" t="s">
        <v>29</v>
      </c>
      <c r="B14" s="25" t="s">
        <v>5</v>
      </c>
      <c r="C14" s="26">
        <f>64722723*1.1</f>
        <v>71194995.30000001</v>
      </c>
      <c r="D14" s="26">
        <f>SUM(C14*1.09)</f>
        <v>77602544.87700002</v>
      </c>
    </row>
    <row r="15" spans="1:4" ht="12.75">
      <c r="A15" s="24" t="s">
        <v>30</v>
      </c>
      <c r="B15" s="25" t="s">
        <v>6</v>
      </c>
      <c r="C15" s="26">
        <f>21335506*1.1</f>
        <v>23469056.6</v>
      </c>
      <c r="D15" s="26">
        <f>SUM(C15*1.1)</f>
        <v>25815962.260000005</v>
      </c>
    </row>
    <row r="16" spans="1:4" ht="12.75">
      <c r="A16" s="24" t="s">
        <v>31</v>
      </c>
      <c r="B16" s="25" t="s">
        <v>7</v>
      </c>
      <c r="C16" s="26">
        <f>11644995*1.1</f>
        <v>12809494.500000002</v>
      </c>
      <c r="D16" s="26">
        <f>SUM(C16*1.1)</f>
        <v>14090443.950000003</v>
      </c>
    </row>
    <row r="17" spans="1:4" ht="12.75">
      <c r="A17" s="24" t="s">
        <v>32</v>
      </c>
      <c r="B17" s="25" t="s">
        <v>8</v>
      </c>
      <c r="C17" s="26">
        <f>884820*1.1</f>
        <v>973302.0000000001</v>
      </c>
      <c r="D17" s="26">
        <f>SUM(C17*1.1)</f>
        <v>1070632.2000000002</v>
      </c>
    </row>
    <row r="18" spans="1:4" ht="12.75">
      <c r="A18" s="24" t="s">
        <v>44</v>
      </c>
      <c r="B18" s="25" t="s">
        <v>45</v>
      </c>
      <c r="C18" s="26">
        <f>6910477*1.1</f>
        <v>7601524.7</v>
      </c>
      <c r="D18" s="26">
        <f>SUM(C18*1.1)</f>
        <v>8361677.170000001</v>
      </c>
    </row>
    <row r="19" spans="1:4" ht="12.75">
      <c r="A19" s="24" t="s">
        <v>46</v>
      </c>
      <c r="B19" s="25" t="s">
        <v>47</v>
      </c>
      <c r="C19" s="26">
        <f>5185190*1.1</f>
        <v>5703709</v>
      </c>
      <c r="D19" s="26">
        <f>SUM(C19*1.1)</f>
        <v>6274079.9</v>
      </c>
    </row>
    <row r="20" spans="1:4" ht="12.75">
      <c r="A20" s="24" t="s">
        <v>39</v>
      </c>
      <c r="B20" s="25" t="s">
        <v>16</v>
      </c>
      <c r="C20" s="26">
        <v>311322</v>
      </c>
      <c r="D20" s="26">
        <v>218430</v>
      </c>
    </row>
    <row r="21" spans="1:4" ht="12.75">
      <c r="A21" s="24" t="s">
        <v>38</v>
      </c>
      <c r="B21" s="25" t="s">
        <v>17</v>
      </c>
      <c r="C21" s="26">
        <f>28564700-86200</f>
        <v>28478500</v>
      </c>
      <c r="D21" s="26">
        <v>28702400</v>
      </c>
    </row>
    <row r="22" spans="1:4" s="14" customFormat="1" ht="18.75">
      <c r="A22" s="27" t="s">
        <v>35</v>
      </c>
      <c r="B22" s="28" t="s">
        <v>18</v>
      </c>
      <c r="C22" s="29">
        <v>26239800</v>
      </c>
      <c r="D22" s="29">
        <v>26239800</v>
      </c>
    </row>
    <row r="23" spans="1:4" s="13" customFormat="1" ht="12.75">
      <c r="A23" s="21"/>
      <c r="B23" s="23" t="s">
        <v>10</v>
      </c>
      <c r="C23" s="22">
        <v>0</v>
      </c>
      <c r="D23" s="22">
        <v>0</v>
      </c>
    </row>
    <row r="24" spans="1:6" s="13" customFormat="1" ht="12.75">
      <c r="A24" s="21"/>
      <c r="B24" s="21" t="s">
        <v>9</v>
      </c>
      <c r="C24" s="22">
        <f>C25+C37</f>
        <v>21515757</v>
      </c>
      <c r="D24" s="22">
        <f>D25+D37</f>
        <v>24225696.7</v>
      </c>
      <c r="F24" s="12"/>
    </row>
    <row r="25" spans="1:6" s="13" customFormat="1" ht="12.75">
      <c r="A25" s="21"/>
      <c r="B25" s="23" t="s">
        <v>12</v>
      </c>
      <c r="C25" s="22">
        <f>C26+C27+C28+C29+C30+C31+C32+E29+C33+C34+C35+C36</f>
        <v>21515757</v>
      </c>
      <c r="D25" s="22">
        <f>D26+D27+D28+D29+D30+D31++D32+D33+D34+D35+D36</f>
        <v>24225696.7</v>
      </c>
      <c r="F25" s="12"/>
    </row>
    <row r="26" spans="1:6" ht="12.75">
      <c r="A26" s="24" t="s">
        <v>26</v>
      </c>
      <c r="B26" s="25" t="s">
        <v>13</v>
      </c>
      <c r="C26" s="30">
        <f>229200*1.1</f>
        <v>252120.00000000003</v>
      </c>
      <c r="D26" s="30">
        <v>625400</v>
      </c>
      <c r="E26" s="5"/>
      <c r="F26" s="5"/>
    </row>
    <row r="27" spans="1:6" ht="12.75">
      <c r="A27" s="24" t="s">
        <v>27</v>
      </c>
      <c r="B27" s="25" t="s">
        <v>3</v>
      </c>
      <c r="C27" s="30">
        <f>4201400*1.1</f>
        <v>4621540</v>
      </c>
      <c r="D27" s="30">
        <f>(15871500-11840500)*1.2</f>
        <v>4837200</v>
      </c>
      <c r="E27" s="5"/>
      <c r="F27" s="5"/>
    </row>
    <row r="28" spans="1:6" ht="12.75">
      <c r="A28" s="24" t="s">
        <v>28</v>
      </c>
      <c r="B28" s="25" t="s">
        <v>4</v>
      </c>
      <c r="C28" s="30">
        <f>3700000*1.1</f>
        <v>4070000.0000000005</v>
      </c>
      <c r="D28" s="30">
        <f>(9156300-237900-3025000)</f>
        <v>5893400</v>
      </c>
      <c r="E28" s="5"/>
      <c r="F28" s="5"/>
    </row>
    <row r="29" spans="1:6" ht="12.75">
      <c r="A29" s="24" t="s">
        <v>29</v>
      </c>
      <c r="B29" s="25" t="s">
        <v>5</v>
      </c>
      <c r="C29" s="30">
        <f>44000*1.1</f>
        <v>48400.00000000001</v>
      </c>
      <c r="D29" s="30">
        <v>30000</v>
      </c>
      <c r="E29" s="5"/>
      <c r="F29" s="5"/>
    </row>
    <row r="30" spans="1:6" ht="12.75">
      <c r="A30" s="24" t="s">
        <v>30</v>
      </c>
      <c r="B30" s="25" t="s">
        <v>6</v>
      </c>
      <c r="C30" s="30">
        <v>2406447</v>
      </c>
      <c r="D30" s="30">
        <f>2406447*1.1</f>
        <v>2647091.7</v>
      </c>
      <c r="E30" s="5"/>
      <c r="F30" s="5"/>
    </row>
    <row r="31" spans="1:6" ht="12.75">
      <c r="A31" s="24" t="s">
        <v>31</v>
      </c>
      <c r="B31" s="25" t="s">
        <v>7</v>
      </c>
      <c r="C31" s="30">
        <f>2597000*1.1</f>
        <v>2856700</v>
      </c>
      <c r="D31" s="30">
        <f>2309300*1.2</f>
        <v>2771160</v>
      </c>
      <c r="E31" s="5"/>
      <c r="F31" s="5"/>
    </row>
    <row r="32" spans="1:6" ht="12.75">
      <c r="A32" s="24" t="s">
        <v>44</v>
      </c>
      <c r="B32" s="25" t="s">
        <v>45</v>
      </c>
      <c r="C32" s="30">
        <f>3016500*1.1</f>
        <v>3318150.0000000005</v>
      </c>
      <c r="D32" s="30">
        <f>3016500*1.2-30955</f>
        <v>3588845</v>
      </c>
      <c r="E32" s="5"/>
      <c r="F32" s="5"/>
    </row>
    <row r="33" spans="1:6" ht="12.75">
      <c r="A33" s="24" t="s">
        <v>33</v>
      </c>
      <c r="B33" s="25" t="s">
        <v>14</v>
      </c>
      <c r="C33" s="30">
        <v>3025000</v>
      </c>
      <c r="D33" s="30">
        <v>3025000</v>
      </c>
      <c r="E33" s="5"/>
      <c r="F33" s="5"/>
    </row>
    <row r="34" spans="1:6" ht="25.5">
      <c r="A34" s="24" t="s">
        <v>34</v>
      </c>
      <c r="B34" s="25" t="s">
        <v>15</v>
      </c>
      <c r="C34" s="30">
        <v>121800</v>
      </c>
      <c r="D34" s="30">
        <v>12000</v>
      </c>
      <c r="E34" s="5"/>
      <c r="F34" s="5"/>
    </row>
    <row r="35" spans="1:6" ht="12.75">
      <c r="A35" s="24" t="s">
        <v>36</v>
      </c>
      <c r="B35" s="25" t="s">
        <v>19</v>
      </c>
      <c r="C35" s="30">
        <v>471700</v>
      </c>
      <c r="D35" s="30">
        <v>471700</v>
      </c>
      <c r="E35" s="5"/>
      <c r="F35" s="5"/>
    </row>
    <row r="36" spans="1:6" ht="12.75">
      <c r="A36" s="24" t="s">
        <v>37</v>
      </c>
      <c r="B36" s="25" t="s">
        <v>17</v>
      </c>
      <c r="C36" s="30">
        <f>198900+30000+95000</f>
        <v>323900</v>
      </c>
      <c r="D36" s="30">
        <f>198900+30000+95000</f>
        <v>323900</v>
      </c>
      <c r="E36" s="5"/>
      <c r="F36" s="5"/>
    </row>
    <row r="37" spans="1:4" s="13" customFormat="1" ht="12.75">
      <c r="A37" s="21"/>
      <c r="B37" s="23" t="s">
        <v>10</v>
      </c>
      <c r="C37" s="22">
        <v>0</v>
      </c>
      <c r="D37" s="22">
        <v>0</v>
      </c>
    </row>
    <row r="38" spans="1:6" s="13" customFormat="1" ht="12.75">
      <c r="A38" s="31"/>
      <c r="B38" s="32" t="s">
        <v>20</v>
      </c>
      <c r="C38" s="33">
        <f>C9+C24</f>
        <v>440366375.5</v>
      </c>
      <c r="D38" s="33">
        <f>D9+D24</f>
        <v>473069176.44</v>
      </c>
      <c r="E38" s="15"/>
      <c r="F38" s="15"/>
    </row>
    <row r="39" spans="1:4" ht="33" customHeight="1">
      <c r="A39" s="9"/>
      <c r="B39" s="10"/>
      <c r="C39" s="11"/>
      <c r="D39" s="11"/>
    </row>
    <row r="40" spans="1:4" s="1" customFormat="1" ht="22.5" customHeight="1">
      <c r="A40" s="16" t="s">
        <v>50</v>
      </c>
      <c r="D40" s="16" t="s">
        <v>24</v>
      </c>
    </row>
    <row r="41" spans="1:8" s="1" customFormat="1" ht="18.75">
      <c r="A41" s="16" t="s">
        <v>49</v>
      </c>
      <c r="B41" s="16"/>
      <c r="C41" s="17"/>
      <c r="F41" s="16"/>
      <c r="H41" s="16"/>
    </row>
    <row r="42" spans="1:6" s="1" customFormat="1" ht="18.75">
      <c r="A42" s="16"/>
      <c r="B42" s="16"/>
      <c r="C42" s="17"/>
      <c r="F42" s="16"/>
    </row>
    <row r="43" spans="1:6" s="1" customFormat="1" ht="18.75">
      <c r="A43" s="38" t="s">
        <v>25</v>
      </c>
      <c r="B43" s="38"/>
      <c r="C43" s="18"/>
      <c r="F43" s="18"/>
    </row>
    <row r="44" spans="1:6" s="1" customFormat="1" ht="18.75">
      <c r="A44" s="16" t="s">
        <v>43</v>
      </c>
      <c r="B44" s="16"/>
      <c r="C44" s="16"/>
      <c r="D44" s="16" t="s">
        <v>22</v>
      </c>
      <c r="F44" s="19"/>
    </row>
    <row r="45" spans="1:8" s="1" customFormat="1" ht="18.75">
      <c r="A45" s="16" t="s">
        <v>23</v>
      </c>
      <c r="B45" s="16"/>
      <c r="C45" s="18"/>
      <c r="D45" s="3"/>
      <c r="E45" s="3"/>
      <c r="F45" s="18"/>
      <c r="H45" s="16"/>
    </row>
    <row r="47" spans="1:2" ht="12.75">
      <c r="A47" s="6"/>
      <c r="B47" s="7"/>
    </row>
    <row r="48" spans="1:5" ht="155.25" customHeight="1">
      <c r="A48" s="37"/>
      <c r="B48" s="37"/>
      <c r="C48" s="37"/>
      <c r="D48" s="37"/>
      <c r="E48" s="8"/>
    </row>
    <row r="49" spans="1:5" ht="12.75" customHeight="1">
      <c r="A49" s="8"/>
      <c r="B49" s="8"/>
      <c r="C49" s="8"/>
      <c r="D49" s="8"/>
      <c r="E49" s="8"/>
    </row>
    <row r="50" spans="1:5" ht="12.75" customHeight="1">
      <c r="A50" s="8"/>
      <c r="B50" s="8"/>
      <c r="C50" s="8"/>
      <c r="D50" s="8"/>
      <c r="E50" s="8"/>
    </row>
    <row r="51" spans="1:5" ht="12.75" customHeight="1">
      <c r="A51" s="8"/>
      <c r="B51" s="8"/>
      <c r="C51" s="8"/>
      <c r="D51" s="8"/>
      <c r="E51" s="8"/>
    </row>
    <row r="52" spans="1:5" ht="12.75" customHeight="1">
      <c r="A52" s="8"/>
      <c r="B52" s="8"/>
      <c r="C52" s="8"/>
      <c r="D52" s="8"/>
      <c r="E52" s="8"/>
    </row>
    <row r="53" spans="1:5" ht="12.75" customHeight="1">
      <c r="A53" s="8"/>
      <c r="B53" s="8"/>
      <c r="C53" s="8"/>
      <c r="D53" s="8"/>
      <c r="E53" s="8"/>
    </row>
    <row r="54" spans="1:5" ht="12.75" customHeight="1">
      <c r="A54" s="8"/>
      <c r="B54" s="8"/>
      <c r="C54" s="8"/>
      <c r="D54" s="8"/>
      <c r="E54" s="8"/>
    </row>
    <row r="55" spans="1:5" ht="12.75" customHeight="1">
      <c r="A55" s="8"/>
      <c r="B55" s="8"/>
      <c r="C55" s="8"/>
      <c r="D55" s="8"/>
      <c r="E55" s="8"/>
    </row>
    <row r="56" spans="1:5" ht="12.75" customHeight="1">
      <c r="A56" s="8"/>
      <c r="B56" s="8"/>
      <c r="C56" s="8"/>
      <c r="D56" s="8"/>
      <c r="E56" s="8"/>
    </row>
    <row r="57" spans="1:5" ht="12.75" customHeight="1">
      <c r="A57" s="8"/>
      <c r="B57" s="8"/>
      <c r="C57" s="8"/>
      <c r="D57" s="8"/>
      <c r="E57" s="8"/>
    </row>
    <row r="58" spans="1:5" ht="12.75" customHeight="1">
      <c r="A58" s="8"/>
      <c r="B58" s="8"/>
      <c r="C58" s="8"/>
      <c r="D58" s="8"/>
      <c r="E58" s="8"/>
    </row>
    <row r="59" spans="1:5" ht="12.75" customHeight="1">
      <c r="A59" s="8"/>
      <c r="B59" s="8"/>
      <c r="C59" s="8"/>
      <c r="D59" s="8"/>
      <c r="E59" s="8"/>
    </row>
    <row r="60" spans="1:5" ht="12.75" customHeight="1">
      <c r="A60" s="8"/>
      <c r="B60" s="8"/>
      <c r="C60" s="8"/>
      <c r="D60" s="8"/>
      <c r="E60" s="8"/>
    </row>
    <row r="61" spans="1:5" ht="12.75" customHeight="1">
      <c r="A61" s="8"/>
      <c r="B61" s="8"/>
      <c r="C61" s="8"/>
      <c r="D61" s="8"/>
      <c r="E61" s="8"/>
    </row>
    <row r="62" spans="1:5" ht="12.75" customHeight="1">
      <c r="A62" s="8"/>
      <c r="B62" s="8"/>
      <c r="C62" s="8"/>
      <c r="D62" s="8"/>
      <c r="E62" s="8"/>
    </row>
    <row r="63" spans="1:5" ht="12.75" customHeight="1">
      <c r="A63" s="8"/>
      <c r="B63" s="8"/>
      <c r="C63" s="8"/>
      <c r="D63" s="8"/>
      <c r="E63" s="8"/>
    </row>
  </sheetData>
  <sheetProtection/>
  <mergeCells count="10">
    <mergeCell ref="A6:D6"/>
    <mergeCell ref="C1:D1"/>
    <mergeCell ref="C2:D2"/>
    <mergeCell ref="C3:D3"/>
    <mergeCell ref="C4:D4"/>
    <mergeCell ref="A48:D48"/>
    <mergeCell ref="A43:B43"/>
    <mergeCell ref="A7:A8"/>
    <mergeCell ref="B7:B8"/>
    <mergeCell ref="C7:D7"/>
  </mergeCells>
  <printOptions/>
  <pageMargins left="1.1811023622047245" right="0.3937007874015748" top="0.7874015748031497" bottom="0.7874015748031497" header="0.2362204724409449" footer="0.196850393700787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Masha</cp:lastModifiedBy>
  <cp:lastPrinted>2018-12-17T12:13:35Z</cp:lastPrinted>
  <dcterms:created xsi:type="dcterms:W3CDTF">2015-05-05T09:49:26Z</dcterms:created>
  <dcterms:modified xsi:type="dcterms:W3CDTF">2018-12-20T12:54:38Z</dcterms:modified>
  <cp:category/>
  <cp:version/>
  <cp:contentType/>
  <cp:contentStatus/>
</cp:coreProperties>
</file>